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Projekcija proračuna" sheetId="1" r:id="rId1"/>
  </sheets>
  <definedNames/>
  <calcPr fullCalcOnLoad="1"/>
</workbook>
</file>

<file path=xl/sharedStrings.xml><?xml version="1.0" encoding="utf-8"?>
<sst xmlns="http://schemas.openxmlformats.org/spreadsheetml/2006/main" count="137" uniqueCount="61">
  <si>
    <t>Grad Novska</t>
  </si>
  <si>
    <t>Trg dr. Franje Tuđmana 2</t>
  </si>
  <si>
    <t>44330 NOVSKA</t>
  </si>
  <si>
    <t>OIB: 09112913581</t>
  </si>
  <si>
    <t>PROJEKCIJA PLANA PRORAČUNA</t>
  </si>
  <si>
    <t>RADNI DIO</t>
  </si>
  <si>
    <t>BROJ KONTA</t>
  </si>
  <si>
    <t>VRSTA PRIHODA / PRIMITAKA</t>
  </si>
  <si>
    <t>IZVRŠENJE</t>
  </si>
  <si>
    <t>PLAN</t>
  </si>
  <si>
    <t>PROJEKCIJA</t>
  </si>
  <si>
    <t>INDEKS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</si>
  <si>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</si>
  <si>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</si>
  <si>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</si>
  <si>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</si>
  <si>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</si>
  <si>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</si>
  <si>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</si>
  <si>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</si>
  <si>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</si>
  <si>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01.01.2021. - 31.12.2021.</t>
  </si>
  <si>
    <t>(2/1)</t>
  </si>
  <si>
    <t>(3/2)</t>
  </si>
  <si>
    <t>(4/3)</t>
  </si>
  <si>
    <t>(5/4)</t>
  </si>
  <si>
    <t xml:space="preserve">UKUPNO PRIHODI / PRIMICI </t>
  </si>
  <si>
    <t>Izvor 1. OPĆI PRIHODI I PRIMICI</t>
  </si>
  <si>
    <t>6 Prihodi poslovanja</t>
  </si>
  <si>
    <t>61 Prihodi od poreza</t>
  </si>
  <si>
    <t>64 Prihodi od imovine</t>
  </si>
  <si>
    <t xml:space="preserve">65 Prihodi od upravnih i administrativnih pristojbi, pristojbi po posebnim propisima i naknada                                                                                                             </t>
  </si>
  <si>
    <t>66 Prihodi od prodaje proizvoda i robe te pruženih usluga i prihodi od donacija</t>
  </si>
  <si>
    <t xml:space="preserve">68 Kazne, upravne mjere i ostali prihodi                                                                                                                                                                   </t>
  </si>
  <si>
    <t>Izvor 2. VLASTITI PRIHODI</t>
  </si>
  <si>
    <t>Izvor 4. PRIHODI ZA POSEBNE NAMJENE</t>
  </si>
  <si>
    <t>63 Pomoći iz inozemstva i od subjekata unutar općeg proračuna</t>
  </si>
  <si>
    <t>7 Prihodi od prodaje nefinancijske imovine</t>
  </si>
  <si>
    <t xml:space="preserve">71 Prihodi od prodaje neproizvedene dugotrajne imovine                                                                                                                                                     </t>
  </si>
  <si>
    <t>72 Prihodi od prodaje proizvedene dugotrajne imovine</t>
  </si>
  <si>
    <t>Izvor 5. POMOĆI</t>
  </si>
  <si>
    <t>Izvor 6. DONACIJE</t>
  </si>
  <si>
    <t>Izvor 7. PRIHODI OD PRODAJE ILI ZAMJENE NEFINANCIJSKE IMOVINE</t>
  </si>
  <si>
    <t>Izvor 9. NAMJENSKI PRIMICI</t>
  </si>
  <si>
    <t xml:space="preserve">UKUPNO RASHODI / IZDACI </t>
  </si>
  <si>
    <t xml:space="preserve">3 Rashodi poslovanja                                                                                                                                                                                      </t>
  </si>
  <si>
    <t>31 Rashodi za zaposlene</t>
  </si>
  <si>
    <t>32 Materijalni rashodi</t>
  </si>
  <si>
    <t>34 Financijski rashodi</t>
  </si>
  <si>
    <t>35 Subvencije</t>
  </si>
  <si>
    <t xml:space="preserve">36 Pomoći dane u inozemstvo i unutar općeg proračuna                                                                                                    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</si>
  <si>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</si>
  <si>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</si>
  <si>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</si>
  <si>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</si>
  <si>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</si>
  <si>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45 Rashodi za dodatna ulaganja na nefinancijskoj imovini</t>
  </si>
  <si>
    <t>2022.</t>
  </si>
  <si>
    <t>2023.</t>
  </si>
  <si>
    <t>2024.</t>
  </si>
  <si>
    <t>2025.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</si>
</sst>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</numFmts>
  <fonts count="38">
    <font>
      <sz val="10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4" fontId="3" fillId="0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3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PageLayoutView="0" workbookViewId="0" topLeftCell="A37">
      <selection activeCell="J74" sqref="J74"/>
    </sheetView>
  </sheetViews>
  <sheetFormatPr defaultColWidth="9.140625" defaultRowHeight="12.75"/>
  <cols>
    <col min="1" max="1" width="13.421875" style="0" customWidth="1"/>
    <col min="2" max="2" width="76.8515625" style="0" customWidth="1"/>
    <col min="3" max="3" width="23.8515625" style="0" customWidth="1"/>
    <col min="4" max="7" width="13.8515625" style="0" customWidth="1"/>
    <col min="8" max="8" width="10.8515625" style="0" customWidth="1"/>
    <col min="9" max="9" width="8.8515625" style="0" customWidth="1"/>
    <col min="10" max="10" width="11.00390625" style="0" customWidth="1"/>
    <col min="11" max="11" width="8.57421875" style="0" customWidth="1"/>
  </cols>
  <sheetData>
    <row r="1" spans="1:10" ht="12.75">
      <c r="A1" s="17" t="s">
        <v>0</v>
      </c>
      <c r="B1" s="17"/>
      <c r="I1" s="7"/>
      <c r="J1" s="8"/>
    </row>
    <row r="2" spans="1:2" ht="12.75">
      <c r="A2" s="17" t="s">
        <v>1</v>
      </c>
      <c r="B2" s="17"/>
    </row>
    <row r="3" spans="1:2" ht="12.75">
      <c r="A3" s="17" t="s">
        <v>2</v>
      </c>
      <c r="B3" s="17"/>
    </row>
    <row r="4" spans="1:2" ht="12.75">
      <c r="A4" s="17" t="s">
        <v>3</v>
      </c>
      <c r="B4" s="17"/>
    </row>
    <row r="6" spans="2:6" ht="18">
      <c r="B6" s="18" t="s">
        <v>4</v>
      </c>
      <c r="C6" s="17"/>
      <c r="D6" s="17"/>
      <c r="E6" s="17"/>
      <c r="F6" s="17"/>
    </row>
    <row r="7" spans="2:6" ht="12.75">
      <c r="B7" s="16" t="s">
        <v>5</v>
      </c>
      <c r="C7" s="17"/>
      <c r="D7" s="17"/>
      <c r="E7" s="17"/>
      <c r="F7" s="17"/>
    </row>
    <row r="9" spans="3:11" ht="12.75">
      <c r="C9" s="9" t="s">
        <v>8</v>
      </c>
      <c r="D9" s="9" t="s">
        <v>9</v>
      </c>
      <c r="E9" s="9" t="s">
        <v>9</v>
      </c>
      <c r="F9" s="9" t="s">
        <v>10</v>
      </c>
      <c r="G9" s="9" t="s">
        <v>10</v>
      </c>
      <c r="H9" s="9" t="s">
        <v>11</v>
      </c>
      <c r="I9" s="9" t="s">
        <v>11</v>
      </c>
      <c r="J9" s="9" t="s">
        <v>11</v>
      </c>
      <c r="K9" s="9" t="s">
        <v>11</v>
      </c>
    </row>
    <row r="10" spans="3:11" ht="12.75"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16</v>
      </c>
      <c r="H10" s="9" t="s">
        <v>17</v>
      </c>
      <c r="I10" s="9" t="s">
        <v>18</v>
      </c>
      <c r="J10" s="9" t="s">
        <v>19</v>
      </c>
      <c r="K10" s="9" t="s">
        <v>20</v>
      </c>
    </row>
    <row r="11" spans="1:11" ht="12.75">
      <c r="A11" s="1" t="s">
        <v>6</v>
      </c>
      <c r="B11" s="1" t="s">
        <v>7</v>
      </c>
      <c r="C11" s="9" t="s">
        <v>21</v>
      </c>
      <c r="D11" s="9" t="s">
        <v>57</v>
      </c>
      <c r="E11" s="9" t="s">
        <v>58</v>
      </c>
      <c r="F11" s="9" t="s">
        <v>59</v>
      </c>
      <c r="G11" s="9" t="s">
        <v>60</v>
      </c>
      <c r="H11" s="9" t="s">
        <v>22</v>
      </c>
      <c r="I11" s="9" t="s">
        <v>23</v>
      </c>
      <c r="J11" s="9" t="s">
        <v>24</v>
      </c>
      <c r="K11" s="9" t="s">
        <v>25</v>
      </c>
    </row>
    <row r="12" spans="1:11" ht="12.75">
      <c r="A12" t="s">
        <v>26</v>
      </c>
      <c r="B12" s="3"/>
      <c r="C12" s="2">
        <f>SUM(C13,C20,C24,C33,C36,C40,C46)</f>
        <v>8586758.44</v>
      </c>
      <c r="D12" s="2">
        <v>13391232.9</v>
      </c>
      <c r="E12" s="2">
        <v>10724890.04</v>
      </c>
      <c r="F12" s="2">
        <v>15082574.67</v>
      </c>
      <c r="G12" s="2">
        <v>13289489.51</v>
      </c>
      <c r="H12" s="2">
        <v>180.0722</v>
      </c>
      <c r="I12" s="2">
        <v>80.0888</v>
      </c>
      <c r="J12" s="2">
        <v>140.6315</v>
      </c>
      <c r="K12" s="2">
        <v>88.1115</v>
      </c>
    </row>
    <row r="13" spans="1:11" ht="12.75">
      <c r="A13" s="4" t="s">
        <v>27</v>
      </c>
      <c r="B13" s="4"/>
      <c r="C13" s="5">
        <f>SUM(C15:C19)</f>
        <v>2615119.66</v>
      </c>
      <c r="D13" s="5">
        <v>3540194.03</v>
      </c>
      <c r="E13" s="5">
        <v>3681139.67</v>
      </c>
      <c r="F13" s="5">
        <v>3688446.05</v>
      </c>
      <c r="G13" s="5">
        <v>3649956.41</v>
      </c>
      <c r="H13" s="5">
        <f>(D13/C13)*100</f>
        <v>135.37407424025864</v>
      </c>
      <c r="I13" s="5">
        <v>103.9812</v>
      </c>
      <c r="J13" s="5">
        <v>100.1984</v>
      </c>
      <c r="K13" s="5">
        <v>98.9564</v>
      </c>
    </row>
    <row r="14" spans="1:11" ht="12.75">
      <c r="A14" s="6" t="s">
        <v>28</v>
      </c>
      <c r="B14" s="6"/>
      <c r="C14" s="6">
        <f>SUM(C15:C19)</f>
        <v>2615119.66</v>
      </c>
      <c r="D14" s="6">
        <v>3540194.03</v>
      </c>
      <c r="E14" s="6">
        <v>3681139.67</v>
      </c>
      <c r="F14" s="6">
        <v>3688446.05</v>
      </c>
      <c r="G14" s="6">
        <v>3649956.41</v>
      </c>
      <c r="H14" s="10">
        <f aca="true" t="shared" si="0" ref="H14:H45">(D14/C14)*100</f>
        <v>135.37407424025864</v>
      </c>
      <c r="I14" s="6">
        <v>103.9812</v>
      </c>
      <c r="J14" s="6">
        <v>100.1984</v>
      </c>
      <c r="K14" s="6">
        <v>98.9564</v>
      </c>
    </row>
    <row r="15" spans="1:11" ht="12.75">
      <c r="A15" s="6" t="s">
        <v>29</v>
      </c>
      <c r="B15" s="6"/>
      <c r="C15" s="6">
        <v>1616551.53</v>
      </c>
      <c r="D15" s="6">
        <v>2197889.7</v>
      </c>
      <c r="E15" s="6">
        <v>2226690.54</v>
      </c>
      <c r="F15" s="6">
        <v>2239962.82</v>
      </c>
      <c r="G15" s="6">
        <v>2200145.98</v>
      </c>
      <c r="H15" s="10">
        <f t="shared" si="0"/>
        <v>135.96162319675636</v>
      </c>
      <c r="I15" s="6">
        <v>101.3103</v>
      </c>
      <c r="J15" s="6">
        <v>100.596</v>
      </c>
      <c r="K15" s="6">
        <v>98.2224</v>
      </c>
    </row>
    <row r="16" spans="1:11" ht="12.75">
      <c r="A16" s="6" t="s">
        <v>30</v>
      </c>
      <c r="B16" s="6"/>
      <c r="C16" s="6">
        <v>863907.64</v>
      </c>
      <c r="D16" s="6">
        <v>1194040.75</v>
      </c>
      <c r="E16" s="6">
        <v>1300218.99</v>
      </c>
      <c r="F16" s="6">
        <v>1300218.99</v>
      </c>
      <c r="G16" s="6">
        <v>1300218.99</v>
      </c>
      <c r="H16" s="10">
        <f t="shared" si="0"/>
        <v>138.21393569340353</v>
      </c>
      <c r="I16" s="6">
        <v>108.8923</v>
      </c>
      <c r="J16" s="6">
        <v>100</v>
      </c>
      <c r="K16" s="6">
        <v>100</v>
      </c>
    </row>
    <row r="17" spans="1:11" ht="12.75">
      <c r="A17" s="6" t="s">
        <v>31</v>
      </c>
      <c r="B17" s="6"/>
      <c r="C17" s="6">
        <v>96177.99</v>
      </c>
      <c r="D17" s="6">
        <v>104465.06</v>
      </c>
      <c r="E17" s="6">
        <v>104465.73</v>
      </c>
      <c r="F17" s="6">
        <v>104465.72</v>
      </c>
      <c r="G17" s="6">
        <v>105792.92</v>
      </c>
      <c r="H17" s="10">
        <f t="shared" si="0"/>
        <v>108.61638925912258</v>
      </c>
      <c r="I17" s="6">
        <v>100.0006</v>
      </c>
      <c r="J17" s="6">
        <v>99.9999</v>
      </c>
      <c r="K17" s="6">
        <v>101.2704</v>
      </c>
    </row>
    <row r="18" spans="1:11" ht="12.75">
      <c r="A18" s="6" t="s">
        <v>32</v>
      </c>
      <c r="B18" s="6"/>
      <c r="C18" s="6">
        <v>35399.65</v>
      </c>
      <c r="D18" s="6">
        <v>39816.84</v>
      </c>
      <c r="E18" s="6">
        <v>45782.73</v>
      </c>
      <c r="F18" s="6">
        <v>39816.84</v>
      </c>
      <c r="G18" s="6">
        <v>39816.84</v>
      </c>
      <c r="H18" s="10">
        <f t="shared" si="0"/>
        <v>112.47806122376916</v>
      </c>
      <c r="I18" s="6">
        <v>114.9833</v>
      </c>
      <c r="J18" s="6">
        <v>86.9691</v>
      </c>
      <c r="K18" s="6">
        <v>100</v>
      </c>
    </row>
    <row r="19" spans="1:11" ht="12.75">
      <c r="A19" s="6" t="s">
        <v>33</v>
      </c>
      <c r="B19" s="6"/>
      <c r="C19" s="6">
        <v>3082.85</v>
      </c>
      <c r="D19" s="6">
        <v>3981.68</v>
      </c>
      <c r="E19" s="6">
        <v>3981.68</v>
      </c>
      <c r="F19" s="6">
        <v>3981.68</v>
      </c>
      <c r="G19" s="6">
        <v>3981.68</v>
      </c>
      <c r="H19" s="10">
        <f t="shared" si="0"/>
        <v>129.15581361402596</v>
      </c>
      <c r="I19" s="6">
        <v>100</v>
      </c>
      <c r="J19" s="6">
        <v>100</v>
      </c>
      <c r="K19" s="6">
        <v>100</v>
      </c>
    </row>
    <row r="20" spans="1:11" ht="12.75">
      <c r="A20" s="4" t="s">
        <v>34</v>
      </c>
      <c r="B20" s="4"/>
      <c r="C20" s="5">
        <f>SUM(C22:C23)</f>
        <v>293824.55000000005</v>
      </c>
      <c r="D20" s="5">
        <v>354033.84</v>
      </c>
      <c r="E20" s="5">
        <v>310005.05</v>
      </c>
      <c r="F20" s="5">
        <v>316634.55</v>
      </c>
      <c r="G20" s="5">
        <v>316634.55</v>
      </c>
      <c r="H20" s="11">
        <f t="shared" si="0"/>
        <v>120.4915790732939</v>
      </c>
      <c r="I20" s="5">
        <v>87.5636</v>
      </c>
      <c r="J20" s="5">
        <v>102.1385</v>
      </c>
      <c r="K20" s="5">
        <v>100</v>
      </c>
    </row>
    <row r="21" spans="1:11" ht="12.75">
      <c r="A21" s="6" t="s">
        <v>28</v>
      </c>
      <c r="B21" s="6"/>
      <c r="C21" s="6">
        <f>SUM(C22:C23)</f>
        <v>293824.55000000005</v>
      </c>
      <c r="D21" s="6">
        <v>354033.84</v>
      </c>
      <c r="E21" s="6">
        <v>310005.05</v>
      </c>
      <c r="F21" s="6">
        <v>316634.55</v>
      </c>
      <c r="G21" s="6">
        <v>316634.55</v>
      </c>
      <c r="H21" s="10">
        <f t="shared" si="0"/>
        <v>120.4915790732939</v>
      </c>
      <c r="I21" s="6">
        <v>87.5636</v>
      </c>
      <c r="J21" s="6">
        <v>102.1385</v>
      </c>
      <c r="K21" s="6">
        <v>100</v>
      </c>
    </row>
    <row r="22" spans="1:11" ht="12.75">
      <c r="A22" s="6" t="s">
        <v>31</v>
      </c>
      <c r="B22" s="6"/>
      <c r="C22" s="6">
        <v>252606.89</v>
      </c>
      <c r="D22" s="6">
        <v>314071.01</v>
      </c>
      <c r="E22" s="6">
        <v>276671.32</v>
      </c>
      <c r="F22" s="6">
        <v>276671.32</v>
      </c>
      <c r="G22" s="6">
        <v>276671.32</v>
      </c>
      <c r="H22" s="10">
        <f t="shared" si="0"/>
        <v>124.33192538810005</v>
      </c>
      <c r="I22" s="6">
        <v>88.0919</v>
      </c>
      <c r="J22" s="6">
        <v>100</v>
      </c>
      <c r="K22" s="6">
        <v>100</v>
      </c>
    </row>
    <row r="23" spans="1:11" ht="12.75">
      <c r="A23" s="12" t="s">
        <v>32</v>
      </c>
      <c r="B23" s="6"/>
      <c r="C23" s="6">
        <v>41217.66</v>
      </c>
      <c r="D23" s="6">
        <v>39962.83</v>
      </c>
      <c r="E23" s="6">
        <v>33333.73</v>
      </c>
      <c r="F23" s="6">
        <v>39963.23</v>
      </c>
      <c r="G23" s="6">
        <v>39963.23</v>
      </c>
      <c r="H23" s="10">
        <f t="shared" si="0"/>
        <v>96.95560107002677</v>
      </c>
      <c r="I23" s="6">
        <v>83.4118</v>
      </c>
      <c r="J23" s="6">
        <v>119.8882</v>
      </c>
      <c r="K23" s="6">
        <v>100</v>
      </c>
    </row>
    <row r="24" spans="1:11" ht="12.75">
      <c r="A24" s="4" t="s">
        <v>35</v>
      </c>
      <c r="B24" s="4"/>
      <c r="C24" s="5">
        <f>SUM(C25+C30)</f>
        <v>1295194.5</v>
      </c>
      <c r="D24" s="5">
        <v>1449575.69</v>
      </c>
      <c r="E24" s="5">
        <v>1487847.24</v>
      </c>
      <c r="F24" s="5">
        <v>1487847.24</v>
      </c>
      <c r="G24" s="5">
        <v>1487847.24</v>
      </c>
      <c r="H24" s="13">
        <f t="shared" si="0"/>
        <v>111.91953718148125</v>
      </c>
      <c r="I24" s="5">
        <v>102.6401</v>
      </c>
      <c r="J24" s="5">
        <v>100</v>
      </c>
      <c r="K24" s="5">
        <v>100</v>
      </c>
    </row>
    <row r="25" spans="1:11" ht="12.75">
      <c r="A25" s="6" t="s">
        <v>28</v>
      </c>
      <c r="B25" s="6"/>
      <c r="C25" s="6">
        <f>SUM(C26:C29)</f>
        <v>1141518.36</v>
      </c>
      <c r="D25" s="6">
        <v>1273717.97</v>
      </c>
      <c r="E25" s="6">
        <v>1404895.48</v>
      </c>
      <c r="F25" s="6">
        <v>1404895.48</v>
      </c>
      <c r="G25" s="6">
        <v>1404895.48</v>
      </c>
      <c r="H25" s="10">
        <f t="shared" si="0"/>
        <v>111.5810323015742</v>
      </c>
      <c r="I25" s="6">
        <v>110.2987</v>
      </c>
      <c r="J25" s="6">
        <v>100</v>
      </c>
      <c r="K25" s="6">
        <v>100</v>
      </c>
    </row>
    <row r="26" spans="1:11" ht="12.75">
      <c r="A26" s="6" t="s">
        <v>36</v>
      </c>
      <c r="B26" s="6"/>
      <c r="C26" s="6">
        <v>71419.38</v>
      </c>
      <c r="D26" s="6">
        <v>17543.7</v>
      </c>
      <c r="E26" s="6">
        <v>17543.7</v>
      </c>
      <c r="F26" s="6">
        <v>17543.7</v>
      </c>
      <c r="G26" s="6">
        <v>17543.7</v>
      </c>
      <c r="H26" s="10">
        <f t="shared" si="0"/>
        <v>24.56434093939208</v>
      </c>
      <c r="I26" s="6">
        <v>100</v>
      </c>
      <c r="J26" s="6">
        <v>100</v>
      </c>
      <c r="K26" s="6">
        <v>100</v>
      </c>
    </row>
    <row r="27" spans="1:11" ht="12.75">
      <c r="A27" s="6" t="s">
        <v>30</v>
      </c>
      <c r="B27" s="6"/>
      <c r="C27" s="6">
        <v>96804.5</v>
      </c>
      <c r="D27" s="6">
        <v>93038.69</v>
      </c>
      <c r="E27" s="6">
        <v>93038.69</v>
      </c>
      <c r="F27" s="6">
        <v>93038.69</v>
      </c>
      <c r="G27" s="6">
        <v>93038.69</v>
      </c>
      <c r="H27" s="10">
        <f t="shared" si="0"/>
        <v>96.10988125552015</v>
      </c>
      <c r="I27" s="6">
        <v>100</v>
      </c>
      <c r="J27" s="6">
        <v>100</v>
      </c>
      <c r="K27" s="6">
        <v>100</v>
      </c>
    </row>
    <row r="28" spans="1:11" ht="12.75">
      <c r="A28" s="6" t="s">
        <v>31</v>
      </c>
      <c r="B28" s="6"/>
      <c r="C28" s="6">
        <v>970640.03</v>
      </c>
      <c r="D28" s="6">
        <v>1163135.58</v>
      </c>
      <c r="E28" s="6">
        <v>1294313.09</v>
      </c>
      <c r="F28" s="6">
        <v>1294313.09</v>
      </c>
      <c r="G28" s="6">
        <v>1294313.09</v>
      </c>
      <c r="H28" s="10">
        <f t="shared" si="0"/>
        <v>119.83181653861936</v>
      </c>
      <c r="I28" s="6">
        <v>111.2779</v>
      </c>
      <c r="J28" s="6">
        <v>100</v>
      </c>
      <c r="K28" s="6">
        <v>100</v>
      </c>
    </row>
    <row r="29" spans="1:11" ht="12.75">
      <c r="A29" s="15" t="s">
        <v>32</v>
      </c>
      <c r="B29" s="15"/>
      <c r="C29" s="6">
        <v>2654.45</v>
      </c>
      <c r="D29" s="6"/>
      <c r="E29" s="6"/>
      <c r="F29" s="6"/>
      <c r="G29" s="6"/>
      <c r="H29" s="10">
        <f t="shared" si="0"/>
        <v>0</v>
      </c>
      <c r="I29" s="6"/>
      <c r="J29" s="6"/>
      <c r="K29" s="6"/>
    </row>
    <row r="30" spans="1:11" ht="12.75">
      <c r="A30" s="6" t="s">
        <v>37</v>
      </c>
      <c r="B30" s="6"/>
      <c r="C30" s="6">
        <f>SUM(C31:C32)</f>
        <v>153676.13999999998</v>
      </c>
      <c r="D30" s="6">
        <v>175857.72</v>
      </c>
      <c r="E30" s="6">
        <v>82951.76</v>
      </c>
      <c r="F30" s="6">
        <v>82951.76</v>
      </c>
      <c r="G30" s="6">
        <v>82951.76</v>
      </c>
      <c r="H30" s="10">
        <f t="shared" si="0"/>
        <v>114.43397784457628</v>
      </c>
      <c r="I30" s="6">
        <v>47.1698</v>
      </c>
      <c r="J30" s="6">
        <v>100</v>
      </c>
      <c r="K30" s="6">
        <v>100</v>
      </c>
    </row>
    <row r="31" spans="1:11" ht="12.75">
      <c r="A31" s="6" t="s">
        <v>38</v>
      </c>
      <c r="B31" s="6"/>
      <c r="C31" s="6">
        <v>149779.36</v>
      </c>
      <c r="D31" s="6">
        <v>172539.65</v>
      </c>
      <c r="E31" s="6">
        <v>79633.69</v>
      </c>
      <c r="F31" s="6">
        <v>79633.69</v>
      </c>
      <c r="G31" s="6">
        <v>79633.69</v>
      </c>
      <c r="H31" s="10">
        <f t="shared" si="0"/>
        <v>115.19587879131011</v>
      </c>
      <c r="I31" s="6">
        <v>46.1538</v>
      </c>
      <c r="J31" s="6">
        <v>100</v>
      </c>
      <c r="K31" s="6">
        <v>100</v>
      </c>
    </row>
    <row r="32" spans="1:11" ht="12.75">
      <c r="A32" s="6" t="s">
        <v>39</v>
      </c>
      <c r="B32" s="6"/>
      <c r="C32" s="6">
        <v>3896.78</v>
      </c>
      <c r="D32" s="6">
        <v>3318.07</v>
      </c>
      <c r="E32" s="6">
        <v>3318.07</v>
      </c>
      <c r="F32" s="6">
        <v>3318.07</v>
      </c>
      <c r="G32" s="6">
        <v>3318.07</v>
      </c>
      <c r="H32" s="10">
        <f t="shared" si="0"/>
        <v>85.14902047331387</v>
      </c>
      <c r="I32" s="6">
        <v>100</v>
      </c>
      <c r="J32" s="6">
        <v>100</v>
      </c>
      <c r="K32" s="6">
        <v>100</v>
      </c>
    </row>
    <row r="33" spans="1:11" ht="12.75">
      <c r="A33" s="4" t="s">
        <v>40</v>
      </c>
      <c r="B33" s="4"/>
      <c r="C33" s="5">
        <v>4147650.24</v>
      </c>
      <c r="D33" s="5">
        <v>6354468.96</v>
      </c>
      <c r="E33" s="5">
        <v>4491169.44</v>
      </c>
      <c r="F33" s="5">
        <v>8925368.78</v>
      </c>
      <c r="G33" s="5">
        <v>7170773.26</v>
      </c>
      <c r="H33" s="13">
        <f t="shared" si="0"/>
        <v>153.20648059273194</v>
      </c>
      <c r="I33" s="5">
        <v>70.6773</v>
      </c>
      <c r="J33" s="5">
        <v>198.7315</v>
      </c>
      <c r="K33" s="5">
        <v>80.3414</v>
      </c>
    </row>
    <row r="34" spans="1:11" ht="12.75">
      <c r="A34" s="6" t="s">
        <v>28</v>
      </c>
      <c r="B34" s="6"/>
      <c r="C34" s="6">
        <v>4147650.24</v>
      </c>
      <c r="D34" s="6">
        <v>6354468.96</v>
      </c>
      <c r="E34" s="6">
        <v>4491169.44</v>
      </c>
      <c r="F34" s="6">
        <v>8925368.78</v>
      </c>
      <c r="G34" s="6">
        <v>7170773.26</v>
      </c>
      <c r="H34" s="10">
        <f t="shared" si="0"/>
        <v>153.20648059273194</v>
      </c>
      <c r="I34" s="6">
        <v>70.6773</v>
      </c>
      <c r="J34" s="6">
        <v>198.7315</v>
      </c>
      <c r="K34" s="6">
        <v>80.3414</v>
      </c>
    </row>
    <row r="35" spans="1:11" ht="12.75">
      <c r="A35" s="6" t="s">
        <v>36</v>
      </c>
      <c r="B35" s="6"/>
      <c r="C35" s="6">
        <v>4147650.24</v>
      </c>
      <c r="D35" s="6">
        <v>6354468.96</v>
      </c>
      <c r="E35" s="6">
        <v>4491169.44</v>
      </c>
      <c r="F35" s="6">
        <v>8925368.78</v>
      </c>
      <c r="G35" s="6">
        <v>7170773.26</v>
      </c>
      <c r="H35" s="10">
        <f t="shared" si="0"/>
        <v>153.20648059273194</v>
      </c>
      <c r="I35" s="6">
        <v>70.6773</v>
      </c>
      <c r="J35" s="6">
        <v>198.7315</v>
      </c>
      <c r="K35" s="6">
        <v>80.3414</v>
      </c>
    </row>
    <row r="36" spans="1:11" ht="12.75">
      <c r="A36" s="4" t="s">
        <v>41</v>
      </c>
      <c r="B36" s="4"/>
      <c r="C36" s="5">
        <f>SUM(C38:C39)</f>
        <v>15543.67</v>
      </c>
      <c r="D36" s="5">
        <v>483065.23</v>
      </c>
      <c r="E36" s="5">
        <v>82288.53</v>
      </c>
      <c r="F36" s="5">
        <v>664.01</v>
      </c>
      <c r="G36" s="5">
        <v>664.01</v>
      </c>
      <c r="H36" s="13">
        <f t="shared" si="0"/>
        <v>3107.793912248523</v>
      </c>
      <c r="I36" s="5">
        <v>17.0346</v>
      </c>
      <c r="J36" s="5">
        <v>0.8069</v>
      </c>
      <c r="K36" s="5">
        <v>100</v>
      </c>
    </row>
    <row r="37" spans="1:11" ht="12.75">
      <c r="A37" s="6" t="s">
        <v>28</v>
      </c>
      <c r="B37" s="6"/>
      <c r="C37" s="6">
        <f>SUM(C38:C39)</f>
        <v>15543.67</v>
      </c>
      <c r="D37" s="6">
        <v>483065.23</v>
      </c>
      <c r="E37" s="6">
        <v>82288.53</v>
      </c>
      <c r="F37" s="6">
        <v>664.01</v>
      </c>
      <c r="G37" s="6">
        <v>664.01</v>
      </c>
      <c r="H37" s="10">
        <f t="shared" si="0"/>
        <v>3107.793912248523</v>
      </c>
      <c r="I37" s="6">
        <v>17.0346</v>
      </c>
      <c r="J37" s="6">
        <v>0.8069</v>
      </c>
      <c r="K37" s="6">
        <v>100</v>
      </c>
    </row>
    <row r="38" spans="1:11" ht="12.75">
      <c r="A38" s="6" t="s">
        <v>36</v>
      </c>
      <c r="B38" s="6"/>
      <c r="C38" s="6">
        <v>186.47</v>
      </c>
      <c r="D38" s="6">
        <v>0</v>
      </c>
      <c r="E38" s="6">
        <v>0</v>
      </c>
      <c r="F38" s="6">
        <v>0</v>
      </c>
      <c r="G38" s="6">
        <v>0</v>
      </c>
      <c r="H38" s="10">
        <f t="shared" si="0"/>
        <v>0</v>
      </c>
      <c r="I38" s="6">
        <v>0</v>
      </c>
      <c r="J38" s="6">
        <v>0</v>
      </c>
      <c r="K38" s="6">
        <v>0</v>
      </c>
    </row>
    <row r="39" spans="1:11" ht="12.75">
      <c r="A39" s="6" t="s">
        <v>32</v>
      </c>
      <c r="B39" s="6"/>
      <c r="C39" s="6">
        <v>15357.2</v>
      </c>
      <c r="D39" s="6">
        <v>483065.23</v>
      </c>
      <c r="E39" s="6">
        <v>82288.53</v>
      </c>
      <c r="F39" s="6">
        <v>664.01</v>
      </c>
      <c r="G39" s="6">
        <v>664.01</v>
      </c>
      <c r="H39" s="10">
        <f t="shared" si="0"/>
        <v>3145.5293282629646</v>
      </c>
      <c r="I39" s="6">
        <v>17.0346</v>
      </c>
      <c r="J39" s="6">
        <v>0.8069</v>
      </c>
      <c r="K39" s="6">
        <v>100</v>
      </c>
    </row>
    <row r="40" spans="1:11" ht="12.75">
      <c r="A40" s="4" t="s">
        <v>42</v>
      </c>
      <c r="B40" s="4"/>
      <c r="C40" s="5">
        <f>SUM(C41+C43)</f>
        <v>219425.82</v>
      </c>
      <c r="D40" s="5">
        <v>1179192.38</v>
      </c>
      <c r="E40" s="5">
        <v>672440.11</v>
      </c>
      <c r="F40" s="5">
        <v>663614.04</v>
      </c>
      <c r="G40" s="5">
        <v>663614.04</v>
      </c>
      <c r="H40" s="13">
        <f t="shared" si="0"/>
        <v>537.3990991579751</v>
      </c>
      <c r="I40" s="5">
        <v>57.0254</v>
      </c>
      <c r="J40" s="5">
        <v>98.6874</v>
      </c>
      <c r="K40" s="5">
        <v>100</v>
      </c>
    </row>
    <row r="41" spans="1:11" ht="12.75">
      <c r="A41" s="6" t="s">
        <v>28</v>
      </c>
      <c r="B41" s="6"/>
      <c r="C41" s="6">
        <f>SUM(C42)</f>
        <v>1455.37</v>
      </c>
      <c r="D41" s="6">
        <v>27667.66</v>
      </c>
      <c r="E41" s="6">
        <v>0</v>
      </c>
      <c r="F41" s="6">
        <v>0</v>
      </c>
      <c r="G41" s="6">
        <v>0</v>
      </c>
      <c r="H41" s="10">
        <f t="shared" si="0"/>
        <v>1901.073953702495</v>
      </c>
      <c r="I41" s="6">
        <v>0</v>
      </c>
      <c r="J41" s="6">
        <v>0</v>
      </c>
      <c r="K41" s="6">
        <v>0</v>
      </c>
    </row>
    <row r="42" spans="1:11" ht="12.75">
      <c r="A42" s="6" t="s">
        <v>31</v>
      </c>
      <c r="B42" s="6"/>
      <c r="C42" s="6">
        <v>1455.37</v>
      </c>
      <c r="D42" s="6">
        <v>27667.66</v>
      </c>
      <c r="E42" s="6">
        <v>0</v>
      </c>
      <c r="F42" s="6">
        <v>0</v>
      </c>
      <c r="G42" s="6">
        <v>0</v>
      </c>
      <c r="H42" s="10">
        <f t="shared" si="0"/>
        <v>1901.073953702495</v>
      </c>
      <c r="I42" s="6">
        <v>0</v>
      </c>
      <c r="J42" s="6">
        <v>0</v>
      </c>
      <c r="K42" s="6">
        <v>0</v>
      </c>
    </row>
    <row r="43" spans="1:11" ht="12.75">
      <c r="A43" s="6" t="s">
        <v>37</v>
      </c>
      <c r="B43" s="6"/>
      <c r="C43" s="6">
        <f>SUM(C44:C45)</f>
        <v>217970.45</v>
      </c>
      <c r="D43" s="6">
        <v>1151524.72</v>
      </c>
      <c r="E43" s="6">
        <v>672440.11</v>
      </c>
      <c r="F43" s="6">
        <v>663614.04</v>
      </c>
      <c r="G43" s="6">
        <v>663614.04</v>
      </c>
      <c r="H43" s="10">
        <f t="shared" si="0"/>
        <v>528.2939591123476</v>
      </c>
      <c r="I43" s="6">
        <v>58.3956</v>
      </c>
      <c r="J43" s="6">
        <v>98.6874</v>
      </c>
      <c r="K43" s="6">
        <v>100</v>
      </c>
    </row>
    <row r="44" spans="1:11" ht="12.75">
      <c r="A44" s="6" t="s">
        <v>38</v>
      </c>
      <c r="B44" s="6"/>
      <c r="C44" s="6">
        <v>124986.21</v>
      </c>
      <c r="D44" s="6">
        <v>1137938.82</v>
      </c>
      <c r="E44" s="6">
        <v>672440.11</v>
      </c>
      <c r="F44" s="6">
        <v>663614.04</v>
      </c>
      <c r="G44" s="6">
        <v>663614.04</v>
      </c>
      <c r="H44" s="10">
        <f t="shared" si="0"/>
        <v>910.45149700915</v>
      </c>
      <c r="I44" s="6">
        <v>59.0928</v>
      </c>
      <c r="J44" s="6">
        <v>98.6874</v>
      </c>
      <c r="K44" s="6">
        <v>100</v>
      </c>
    </row>
    <row r="45" spans="1:11" ht="12.75">
      <c r="A45" s="6" t="s">
        <v>39</v>
      </c>
      <c r="B45" s="6"/>
      <c r="C45" s="6">
        <v>92984.24</v>
      </c>
      <c r="D45" s="6">
        <v>13585.9</v>
      </c>
      <c r="E45" s="6">
        <v>0</v>
      </c>
      <c r="F45" s="6">
        <v>0</v>
      </c>
      <c r="G45" s="6">
        <v>0</v>
      </c>
      <c r="H45" s="10">
        <f t="shared" si="0"/>
        <v>14.610970633303019</v>
      </c>
      <c r="I45" s="6">
        <v>0</v>
      </c>
      <c r="J45" s="6">
        <v>0</v>
      </c>
      <c r="K45" s="6">
        <v>0</v>
      </c>
    </row>
    <row r="46" spans="1:11" ht="12.75">
      <c r="A46" s="4" t="s">
        <v>43</v>
      </c>
      <c r="B46" s="4"/>
      <c r="C46" s="5">
        <v>0</v>
      </c>
      <c r="D46" s="5">
        <v>30702.77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12.75">
      <c r="A47" s="6" t="s">
        <v>28</v>
      </c>
      <c r="B47" s="6"/>
      <c r="C47" s="6">
        <v>0</v>
      </c>
      <c r="D47" s="6">
        <v>30702.77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</row>
    <row r="48" spans="1:11" ht="12.75">
      <c r="A48" s="6" t="s">
        <v>30</v>
      </c>
      <c r="B48" s="6"/>
      <c r="C48" s="6">
        <v>0</v>
      </c>
      <c r="D48" s="6">
        <v>30702.77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</row>
    <row r="49" spans="1:11" ht="12.75">
      <c r="A49" t="s">
        <v>44</v>
      </c>
      <c r="B49" s="3"/>
      <c r="C49" s="2">
        <f>C50+C63+C70+C80+C93+C101+C110</f>
        <v>11245567.29</v>
      </c>
      <c r="D49" s="2">
        <v>13266009.94</v>
      </c>
      <c r="E49" s="2">
        <v>11405223.85</v>
      </c>
      <c r="F49" s="2">
        <v>15108983.2</v>
      </c>
      <c r="G49" s="2">
        <v>13315898.04</v>
      </c>
      <c r="H49" s="2">
        <f>D49/C49*100</f>
        <v>117.96656938593624</v>
      </c>
      <c r="I49" s="2">
        <v>85.9732</v>
      </c>
      <c r="J49" s="2">
        <v>132.4742</v>
      </c>
      <c r="K49" s="2">
        <v>88.1323</v>
      </c>
    </row>
    <row r="50" spans="1:11" ht="12.75">
      <c r="A50" s="4" t="s">
        <v>27</v>
      </c>
      <c r="B50" s="4"/>
      <c r="C50" s="5">
        <f>C51+C59</f>
        <v>3613628.3299999996</v>
      </c>
      <c r="D50" s="5">
        <v>3319316.64</v>
      </c>
      <c r="E50" s="5">
        <v>3347671.41</v>
      </c>
      <c r="F50" s="5">
        <v>5082643.14</v>
      </c>
      <c r="G50" s="5">
        <v>5025572.33</v>
      </c>
      <c r="H50" s="14">
        <f aca="true" t="shared" si="1" ref="H50:H113">D50/C50*100</f>
        <v>91.85550745336337</v>
      </c>
      <c r="I50" s="5">
        <f>E50/D50*100</f>
        <v>100.85423516570566</v>
      </c>
      <c r="J50" s="5">
        <f>F50/E50*100</f>
        <v>151.8262253821381</v>
      </c>
      <c r="K50" s="5">
        <v>98.8771</v>
      </c>
    </row>
    <row r="51" spans="1:11" ht="12.75">
      <c r="A51" s="6" t="s">
        <v>45</v>
      </c>
      <c r="B51" s="6"/>
      <c r="C51" s="6">
        <f>SUM(C52:C58)</f>
        <v>3145390.9899999998</v>
      </c>
      <c r="D51" s="6">
        <v>3245094.47</v>
      </c>
      <c r="E51" s="6">
        <v>3081786.22</v>
      </c>
      <c r="F51" s="6">
        <v>4830204.36</v>
      </c>
      <c r="G51" s="6">
        <v>4866039.52</v>
      </c>
      <c r="H51" s="2">
        <f t="shared" si="1"/>
        <v>103.16982786295831</v>
      </c>
      <c r="I51" s="6">
        <f>E51/D51*100</f>
        <v>94.96753479722273</v>
      </c>
      <c r="J51" s="6">
        <f>F51/E51*100</f>
        <v>156.7339203690774</v>
      </c>
      <c r="K51" s="6">
        <v>100.7418</v>
      </c>
    </row>
    <row r="52" spans="1:11" ht="12.75">
      <c r="A52" s="6" t="s">
        <v>46</v>
      </c>
      <c r="B52" s="6"/>
      <c r="C52" s="6">
        <v>1045761.98</v>
      </c>
      <c r="D52" s="6">
        <v>1758203.77</v>
      </c>
      <c r="E52" s="6">
        <v>1880201.47</v>
      </c>
      <c r="F52" s="6">
        <v>1880201.47</v>
      </c>
      <c r="G52" s="6">
        <v>1880201.47</v>
      </c>
      <c r="H52" s="2">
        <v>0</v>
      </c>
      <c r="I52" s="6">
        <v>106.9387</v>
      </c>
      <c r="J52" s="6">
        <v>100</v>
      </c>
      <c r="K52" s="6">
        <v>100</v>
      </c>
    </row>
    <row r="53" spans="1:11" ht="12.75">
      <c r="A53" s="6" t="s">
        <v>47</v>
      </c>
      <c r="B53" s="6"/>
      <c r="C53" s="6">
        <v>1054383.04</v>
      </c>
      <c r="D53" s="6">
        <v>1071158.65</v>
      </c>
      <c r="E53" s="6">
        <v>956892.6</v>
      </c>
      <c r="F53" s="6">
        <v>1219605.01</v>
      </c>
      <c r="G53" s="6">
        <v>1262076.31</v>
      </c>
      <c r="H53" s="2">
        <f t="shared" si="1"/>
        <v>101.5910356448829</v>
      </c>
      <c r="I53" s="6">
        <v>89.3324</v>
      </c>
      <c r="J53" s="6">
        <v>127.4547</v>
      </c>
      <c r="K53" s="6">
        <v>103.4823</v>
      </c>
    </row>
    <row r="54" spans="1:11" ht="12.75">
      <c r="A54" s="6" t="s">
        <v>48</v>
      </c>
      <c r="B54" s="6"/>
      <c r="C54" s="6">
        <v>9667.26</v>
      </c>
      <c r="D54" s="6">
        <v>9945.31</v>
      </c>
      <c r="E54" s="6">
        <v>32840</v>
      </c>
      <c r="F54" s="6">
        <v>59981.81</v>
      </c>
      <c r="G54" s="6">
        <v>59981.81</v>
      </c>
      <c r="H54" s="2">
        <v>0</v>
      </c>
      <c r="I54" s="6">
        <v>330.2058</v>
      </c>
      <c r="J54" s="6">
        <v>182.6486</v>
      </c>
      <c r="K54" s="6">
        <v>100</v>
      </c>
    </row>
    <row r="55" spans="1:11" ht="12.75">
      <c r="A55" s="6" t="s">
        <v>49</v>
      </c>
      <c r="B55" s="6"/>
      <c r="C55" s="6">
        <v>338277.36</v>
      </c>
      <c r="D55" s="6">
        <v>0</v>
      </c>
      <c r="E55" s="6">
        <v>34507.93</v>
      </c>
      <c r="F55" s="6">
        <v>160594.59</v>
      </c>
      <c r="G55" s="6">
        <v>160594.59</v>
      </c>
      <c r="H55" s="2">
        <v>0</v>
      </c>
      <c r="I55" s="6">
        <v>0</v>
      </c>
      <c r="J55" s="6">
        <v>465.3845</v>
      </c>
      <c r="K55" s="6">
        <v>100</v>
      </c>
    </row>
    <row r="56" spans="1:11" ht="12.75">
      <c r="A56" s="6" t="s">
        <v>50</v>
      </c>
      <c r="B56" s="6"/>
      <c r="C56" s="6">
        <v>72806.08</v>
      </c>
      <c r="D56" s="6">
        <v>34561.03</v>
      </c>
      <c r="E56" s="6">
        <v>72997.54</v>
      </c>
      <c r="F56" s="6">
        <v>223027.4</v>
      </c>
      <c r="G56" s="6">
        <v>223027.4</v>
      </c>
      <c r="H56" s="2">
        <f t="shared" si="1"/>
        <v>47.46997778207534</v>
      </c>
      <c r="I56" s="6">
        <f>E56/D56*100</f>
        <v>211.21343895132756</v>
      </c>
      <c r="J56" s="6">
        <f>F56/E56*100</f>
        <v>305.5272821522479</v>
      </c>
      <c r="K56" s="6">
        <v>100</v>
      </c>
    </row>
    <row r="57" spans="1:11" ht="12.75">
      <c r="A57" s="6" t="s">
        <v>51</v>
      </c>
      <c r="B57" s="6"/>
      <c r="C57" s="6">
        <v>58196.1</v>
      </c>
      <c r="D57" s="6">
        <v>134713.66</v>
      </c>
      <c r="E57" s="6">
        <v>3318.07</v>
      </c>
      <c r="F57" s="6">
        <v>301944.39</v>
      </c>
      <c r="G57" s="6">
        <v>301944.39</v>
      </c>
      <c r="H57" s="2">
        <f t="shared" si="1"/>
        <v>231.48228145872318</v>
      </c>
      <c r="I57" s="6">
        <v>2.463</v>
      </c>
      <c r="J57" s="6">
        <v>9100.0006</v>
      </c>
      <c r="K57" s="6">
        <v>100</v>
      </c>
    </row>
    <row r="58" spans="1:11" ht="12.75">
      <c r="A58" s="6" t="s">
        <v>52</v>
      </c>
      <c r="B58" s="6"/>
      <c r="C58" s="6">
        <v>566299.17</v>
      </c>
      <c r="D58" s="6">
        <v>236512.05</v>
      </c>
      <c r="E58" s="6">
        <v>101028.61</v>
      </c>
      <c r="F58" s="6">
        <v>984849.69</v>
      </c>
      <c r="G58" s="6">
        <v>978213.55</v>
      </c>
      <c r="H58" s="2">
        <f t="shared" si="1"/>
        <v>41.7645058529752</v>
      </c>
      <c r="I58" s="6">
        <v>42.716</v>
      </c>
      <c r="J58" s="6">
        <v>974.8225</v>
      </c>
      <c r="K58" s="6">
        <v>99.3261</v>
      </c>
    </row>
    <row r="59" spans="1:11" ht="12.75">
      <c r="A59" s="6" t="s">
        <v>53</v>
      </c>
      <c r="B59" s="6"/>
      <c r="C59" s="6">
        <f>SUM(C60:C62)</f>
        <v>468237.33999999997</v>
      </c>
      <c r="D59" s="6">
        <v>74222.17</v>
      </c>
      <c r="E59" s="6">
        <v>265885.19</v>
      </c>
      <c r="F59" s="6">
        <v>252438.78</v>
      </c>
      <c r="G59" s="6">
        <v>159532.81</v>
      </c>
      <c r="H59" s="2">
        <f t="shared" si="1"/>
        <v>15.851399207077336</v>
      </c>
      <c r="I59" s="6">
        <v>358.2288</v>
      </c>
      <c r="J59" s="6">
        <v>94.9427</v>
      </c>
      <c r="K59" s="6">
        <v>63.1966</v>
      </c>
    </row>
    <row r="60" spans="1:11" ht="12.75">
      <c r="A60" s="6" t="s">
        <v>54</v>
      </c>
      <c r="B60" s="6"/>
      <c r="C60" s="6">
        <v>40071.53</v>
      </c>
      <c r="D60" s="6">
        <v>16391.26</v>
      </c>
      <c r="E60" s="6">
        <v>115601.56</v>
      </c>
      <c r="F60" s="6">
        <v>0</v>
      </c>
      <c r="G60" s="6">
        <v>26544.56</v>
      </c>
      <c r="H60" s="2">
        <v>0</v>
      </c>
      <c r="I60" s="6">
        <v>705.2634</v>
      </c>
      <c r="J60" s="6">
        <v>0</v>
      </c>
      <c r="K60" s="6">
        <v>0</v>
      </c>
    </row>
    <row r="61" spans="1:11" ht="12.75">
      <c r="A61" s="6" t="s">
        <v>55</v>
      </c>
      <c r="B61" s="6"/>
      <c r="C61" s="6">
        <v>80467.77</v>
      </c>
      <c r="D61" s="6">
        <v>39266.3</v>
      </c>
      <c r="E61" s="6">
        <v>42736.74</v>
      </c>
      <c r="F61" s="6">
        <v>54681.79</v>
      </c>
      <c r="G61" s="6">
        <v>54681.79</v>
      </c>
      <c r="H61" s="2">
        <v>0</v>
      </c>
      <c r="I61" s="6">
        <v>108.8382</v>
      </c>
      <c r="J61" s="6">
        <v>127.9503</v>
      </c>
      <c r="K61" s="6">
        <v>100</v>
      </c>
    </row>
    <row r="62" spans="1:11" ht="12.75">
      <c r="A62" s="6" t="s">
        <v>56</v>
      </c>
      <c r="B62" s="6"/>
      <c r="C62" s="6">
        <v>347698.04</v>
      </c>
      <c r="D62" s="6">
        <v>18564.61</v>
      </c>
      <c r="E62" s="6">
        <v>107546.89</v>
      </c>
      <c r="F62" s="6">
        <v>197756.99</v>
      </c>
      <c r="G62" s="6">
        <v>78306.46</v>
      </c>
      <c r="H62" s="2">
        <f t="shared" si="1"/>
        <v>5.339290954875674</v>
      </c>
      <c r="I62" s="6">
        <v>579.3113</v>
      </c>
      <c r="J62" s="6">
        <v>183.8797</v>
      </c>
      <c r="K62" s="6">
        <v>39.5973</v>
      </c>
    </row>
    <row r="63" spans="1:11" ht="12.75">
      <c r="A63" s="4" t="s">
        <v>34</v>
      </c>
      <c r="B63" s="4"/>
      <c r="C63" s="5">
        <f>C64+C68</f>
        <v>269605.07999999996</v>
      </c>
      <c r="D63" s="5">
        <v>469960.87</v>
      </c>
      <c r="E63" s="5">
        <v>316492.95</v>
      </c>
      <c r="F63" s="5">
        <v>299238.98</v>
      </c>
      <c r="G63" s="5">
        <v>299238.98</v>
      </c>
      <c r="H63" s="14">
        <f t="shared" si="1"/>
        <v>174.31454555678258</v>
      </c>
      <c r="I63" s="5">
        <v>67.3445</v>
      </c>
      <c r="J63" s="5">
        <v>94.5483</v>
      </c>
      <c r="K63" s="5">
        <v>100</v>
      </c>
    </row>
    <row r="64" spans="1:11" ht="12.75">
      <c r="A64" s="6" t="s">
        <v>45</v>
      </c>
      <c r="B64" s="6"/>
      <c r="C64" s="6">
        <f>SUM(C65:C67)</f>
        <v>227649.99</v>
      </c>
      <c r="D64" s="6">
        <v>429613.13</v>
      </c>
      <c r="E64" s="6">
        <v>275793.76</v>
      </c>
      <c r="F64" s="6">
        <v>258539.79</v>
      </c>
      <c r="G64" s="6">
        <v>258539.79</v>
      </c>
      <c r="H64" s="2">
        <f t="shared" si="1"/>
        <v>188.7165160868226</v>
      </c>
      <c r="I64" s="6">
        <v>64.1958</v>
      </c>
      <c r="J64" s="6">
        <v>93.7438</v>
      </c>
      <c r="K64" s="6">
        <v>100</v>
      </c>
    </row>
    <row r="65" spans="1:11" ht="12.75">
      <c r="A65" s="6" t="s">
        <v>46</v>
      </c>
      <c r="B65" s="6"/>
      <c r="C65" s="6">
        <v>0</v>
      </c>
      <c r="D65" s="6">
        <v>111666.6</v>
      </c>
      <c r="E65" s="6">
        <v>0</v>
      </c>
      <c r="F65" s="6">
        <v>0</v>
      </c>
      <c r="G65" s="6">
        <v>0</v>
      </c>
      <c r="H65" s="2">
        <v>0</v>
      </c>
      <c r="I65" s="6">
        <v>0</v>
      </c>
      <c r="J65" s="6">
        <v>0</v>
      </c>
      <c r="K65" s="6">
        <v>0</v>
      </c>
    </row>
    <row r="66" spans="1:11" ht="12.75">
      <c r="A66" s="6" t="s">
        <v>47</v>
      </c>
      <c r="B66" s="6"/>
      <c r="C66" s="6">
        <v>227537.28</v>
      </c>
      <c r="D66" s="6">
        <v>316612.66</v>
      </c>
      <c r="E66" s="6">
        <v>274473.7</v>
      </c>
      <c r="F66" s="6">
        <v>257219.73</v>
      </c>
      <c r="G66" s="6">
        <v>257219.73</v>
      </c>
      <c r="H66" s="2">
        <f t="shared" si="1"/>
        <v>139.14759814303835</v>
      </c>
      <c r="I66" s="6">
        <v>86.6906</v>
      </c>
      <c r="J66" s="6">
        <v>93.7137</v>
      </c>
      <c r="K66" s="6">
        <v>100</v>
      </c>
    </row>
    <row r="67" spans="1:11" ht="12.75">
      <c r="A67" s="6" t="s">
        <v>48</v>
      </c>
      <c r="B67" s="6"/>
      <c r="C67" s="6">
        <v>112.71</v>
      </c>
      <c r="D67" s="6">
        <v>1333.87</v>
      </c>
      <c r="E67" s="6">
        <v>1320.06</v>
      </c>
      <c r="F67" s="6">
        <v>1320.06</v>
      </c>
      <c r="G67" s="6">
        <v>1320.06</v>
      </c>
      <c r="H67" s="2">
        <v>0</v>
      </c>
      <c r="I67" s="6">
        <v>98.9646</v>
      </c>
      <c r="J67" s="6">
        <v>100</v>
      </c>
      <c r="K67" s="6">
        <v>100</v>
      </c>
    </row>
    <row r="68" spans="1:11" ht="12.75">
      <c r="A68" s="6" t="s">
        <v>53</v>
      </c>
      <c r="B68" s="6"/>
      <c r="C68" s="6">
        <f>SUM(C69)</f>
        <v>41955.09</v>
      </c>
      <c r="D68" s="6">
        <v>40347.74</v>
      </c>
      <c r="E68" s="6">
        <v>40699.19</v>
      </c>
      <c r="F68" s="6">
        <v>40699.19</v>
      </c>
      <c r="G68" s="6">
        <v>40699.19</v>
      </c>
      <c r="H68" s="2">
        <v>0</v>
      </c>
      <c r="I68" s="6">
        <v>100.871</v>
      </c>
      <c r="J68" s="6">
        <v>100</v>
      </c>
      <c r="K68" s="6">
        <v>100</v>
      </c>
    </row>
    <row r="69" spans="1:11" ht="12.75">
      <c r="A69" s="6" t="s">
        <v>55</v>
      </c>
      <c r="B69" s="6"/>
      <c r="C69" s="6">
        <v>41955.09</v>
      </c>
      <c r="D69" s="6">
        <v>40347.74</v>
      </c>
      <c r="E69" s="6">
        <v>40699.19</v>
      </c>
      <c r="F69" s="6">
        <v>40699.19</v>
      </c>
      <c r="G69" s="6">
        <v>40699.19</v>
      </c>
      <c r="H69" s="2">
        <v>0</v>
      </c>
      <c r="I69" s="6">
        <v>100.871</v>
      </c>
      <c r="J69" s="6">
        <v>100</v>
      </c>
      <c r="K69" s="6">
        <v>100</v>
      </c>
    </row>
    <row r="70" spans="1:11" ht="12.75">
      <c r="A70" s="4" t="s">
        <v>35</v>
      </c>
      <c r="B70" s="4"/>
      <c r="C70" s="5">
        <f>C71+C77</f>
        <v>1391031.34</v>
      </c>
      <c r="D70" s="5">
        <v>1676708.46</v>
      </c>
      <c r="E70" s="5">
        <v>2511052.22</v>
      </c>
      <c r="F70" s="5">
        <v>3274357.69</v>
      </c>
      <c r="G70" s="5">
        <v>2358570.3</v>
      </c>
      <c r="H70" s="14">
        <f t="shared" si="1"/>
        <v>120.53707287428908</v>
      </c>
      <c r="I70" s="5">
        <f>E70/D70*100</f>
        <v>149.76081292033322</v>
      </c>
      <c r="J70" s="5">
        <f>F70/E70*100</f>
        <v>130.39783338317034</v>
      </c>
      <c r="K70" s="5">
        <v>72.0315</v>
      </c>
    </row>
    <row r="71" spans="1:11" ht="12.75">
      <c r="A71" s="6" t="s">
        <v>45</v>
      </c>
      <c r="B71" s="6"/>
      <c r="C71" s="6">
        <f>SUM(C72:C76)</f>
        <v>1349332.82</v>
      </c>
      <c r="D71" s="6">
        <v>1522409.18</v>
      </c>
      <c r="E71" s="6">
        <v>1689647.34</v>
      </c>
      <c r="F71" s="6">
        <v>1766626.58</v>
      </c>
      <c r="G71" s="6">
        <v>1894040.47</v>
      </c>
      <c r="H71" s="2">
        <f t="shared" si="1"/>
        <v>112.82681021573313</v>
      </c>
      <c r="I71" s="6">
        <f>E71/D71*100</f>
        <v>110.98509928848432</v>
      </c>
      <c r="J71" s="6">
        <f>F71/E71*100</f>
        <v>104.55593532316631</v>
      </c>
      <c r="K71" s="6">
        <v>107.2122</v>
      </c>
    </row>
    <row r="72" spans="1:11" ht="12.75">
      <c r="A72" s="6" t="s">
        <v>46</v>
      </c>
      <c r="B72" s="6"/>
      <c r="C72" s="6">
        <v>68726.54</v>
      </c>
      <c r="D72" s="6">
        <v>17341.57</v>
      </c>
      <c r="E72" s="6">
        <v>17106.12</v>
      </c>
      <c r="F72" s="6">
        <v>17106.12</v>
      </c>
      <c r="G72" s="6">
        <v>17106.12</v>
      </c>
      <c r="H72" s="2">
        <v>0</v>
      </c>
      <c r="I72" s="6">
        <v>98.6422</v>
      </c>
      <c r="J72" s="6">
        <v>100</v>
      </c>
      <c r="K72" s="6">
        <v>100</v>
      </c>
    </row>
    <row r="73" spans="1:11" ht="12.75">
      <c r="A73" s="6" t="s">
        <v>47</v>
      </c>
      <c r="B73" s="6"/>
      <c r="C73" s="6">
        <v>745903.21</v>
      </c>
      <c r="D73" s="6">
        <v>1199714.23</v>
      </c>
      <c r="E73" s="6">
        <v>1355333.72</v>
      </c>
      <c r="F73" s="6">
        <v>1286317.86</v>
      </c>
      <c r="G73" s="6">
        <v>1286317.86</v>
      </c>
      <c r="H73" s="2">
        <f t="shared" si="1"/>
        <v>160.8404701730671</v>
      </c>
      <c r="I73" s="6">
        <f>E73/D73*100</f>
        <v>112.971379859352</v>
      </c>
      <c r="J73" s="6">
        <f>F73/E73*100</f>
        <v>94.90783273657503</v>
      </c>
      <c r="K73" s="6">
        <v>100</v>
      </c>
    </row>
    <row r="74" spans="1:11" ht="12.75">
      <c r="A74" s="6" t="s">
        <v>49</v>
      </c>
      <c r="B74" s="6"/>
      <c r="C74" s="6">
        <v>26899.52</v>
      </c>
      <c r="D74" s="6">
        <v>79633.69</v>
      </c>
      <c r="E74" s="6">
        <v>53089.12</v>
      </c>
      <c r="F74" s="6">
        <v>53089.12</v>
      </c>
      <c r="G74" s="6">
        <v>53089.12</v>
      </c>
      <c r="H74" s="2">
        <v>0</v>
      </c>
      <c r="I74" s="6">
        <v>66.6666</v>
      </c>
      <c r="J74" s="6">
        <v>100</v>
      </c>
      <c r="K74" s="6">
        <v>100</v>
      </c>
    </row>
    <row r="75" spans="1:11" ht="12.75">
      <c r="A75" s="6" t="s">
        <v>50</v>
      </c>
      <c r="B75" s="6"/>
      <c r="C75" s="6">
        <v>470313.12</v>
      </c>
      <c r="D75" s="6">
        <v>212356.49</v>
      </c>
      <c r="E75" s="6">
        <v>172539.65</v>
      </c>
      <c r="F75" s="6">
        <v>273408.99</v>
      </c>
      <c r="G75" s="6">
        <v>398168.43</v>
      </c>
      <c r="H75" s="2">
        <v>0</v>
      </c>
      <c r="I75" s="6">
        <v>81.25</v>
      </c>
      <c r="J75" s="6">
        <v>158.4615</v>
      </c>
      <c r="K75" s="6">
        <v>145.631</v>
      </c>
    </row>
    <row r="76" spans="1:11" ht="12.75">
      <c r="A76" s="6" t="s">
        <v>52</v>
      </c>
      <c r="B76" s="6"/>
      <c r="C76" s="6">
        <v>37490.43</v>
      </c>
      <c r="D76" s="6">
        <v>13363.2</v>
      </c>
      <c r="E76" s="6">
        <v>91578.73</v>
      </c>
      <c r="F76" s="6">
        <v>136704.49</v>
      </c>
      <c r="G76" s="6">
        <v>139358.94</v>
      </c>
      <c r="H76" s="2">
        <v>0</v>
      </c>
      <c r="I76" s="6">
        <v>685.3053</v>
      </c>
      <c r="J76" s="6">
        <v>149.2753</v>
      </c>
      <c r="K76" s="6">
        <v>101.9417</v>
      </c>
    </row>
    <row r="77" spans="1:11" ht="12.75">
      <c r="A77" s="6" t="s">
        <v>53</v>
      </c>
      <c r="B77" s="6"/>
      <c r="C77" s="6">
        <f>SUM(C78:C79)</f>
        <v>41698.52</v>
      </c>
      <c r="D77" s="6">
        <v>154299.28</v>
      </c>
      <c r="E77" s="6">
        <v>821404.88</v>
      </c>
      <c r="F77" s="6">
        <v>1507731.11</v>
      </c>
      <c r="G77" s="6">
        <v>464529.83</v>
      </c>
      <c r="H77" s="2">
        <f t="shared" si="1"/>
        <v>370.0353873470809</v>
      </c>
      <c r="I77" s="6">
        <v>532.3452</v>
      </c>
      <c r="J77" s="6">
        <v>183.5551</v>
      </c>
      <c r="K77" s="6">
        <v>30.8098</v>
      </c>
    </row>
    <row r="78" spans="1:11" ht="12.75">
      <c r="A78" s="6" t="s">
        <v>55</v>
      </c>
      <c r="B78" s="6"/>
      <c r="C78" s="6">
        <v>2654.46</v>
      </c>
      <c r="D78" s="6">
        <v>1990.84</v>
      </c>
      <c r="E78" s="6">
        <v>0</v>
      </c>
      <c r="F78" s="6">
        <v>0</v>
      </c>
      <c r="G78" s="6">
        <v>0</v>
      </c>
      <c r="H78" s="2">
        <f t="shared" si="1"/>
        <v>74.9998116377719</v>
      </c>
      <c r="I78" s="6">
        <v>0</v>
      </c>
      <c r="J78" s="6">
        <v>0</v>
      </c>
      <c r="K78" s="6">
        <v>0</v>
      </c>
    </row>
    <row r="79" spans="1:11" ht="12.75">
      <c r="A79" s="6" t="s">
        <v>56</v>
      </c>
      <c r="B79" s="6"/>
      <c r="C79" s="6">
        <v>39044.06</v>
      </c>
      <c r="D79" s="6">
        <v>152308.44</v>
      </c>
      <c r="E79" s="6">
        <v>821404.88</v>
      </c>
      <c r="F79" s="6">
        <v>1507731.11</v>
      </c>
      <c r="G79" s="6">
        <v>464529.83</v>
      </c>
      <c r="H79" s="2">
        <f t="shared" si="1"/>
        <v>390.0937556186524</v>
      </c>
      <c r="I79" s="6">
        <v>539.3035</v>
      </c>
      <c r="J79" s="6">
        <v>183.5551</v>
      </c>
      <c r="K79" s="6">
        <v>30.8098</v>
      </c>
    </row>
    <row r="80" spans="1:11" ht="12.75">
      <c r="A80" s="4" t="s">
        <v>40</v>
      </c>
      <c r="B80" s="4"/>
      <c r="C80" s="5">
        <f>C81+C89</f>
        <v>4248471.33</v>
      </c>
      <c r="D80" s="5">
        <v>4802197.01</v>
      </c>
      <c r="E80" s="5">
        <v>4464693.98</v>
      </c>
      <c r="F80" s="5">
        <v>5779838.35</v>
      </c>
      <c r="G80" s="5">
        <v>5233020.38</v>
      </c>
      <c r="H80" s="14">
        <f t="shared" si="1"/>
        <v>113.03352752059172</v>
      </c>
      <c r="I80" s="5">
        <v>92.9719</v>
      </c>
      <c r="J80" s="5">
        <v>129.4565</v>
      </c>
      <c r="K80" s="5">
        <v>90.5392</v>
      </c>
    </row>
    <row r="81" spans="1:11" ht="12.75">
      <c r="A81" s="6" t="s">
        <v>45</v>
      </c>
      <c r="B81" s="6"/>
      <c r="C81" s="6">
        <f>SUM(C82:C88)</f>
        <v>2828591.1300000004</v>
      </c>
      <c r="D81" s="6">
        <v>2531912.57</v>
      </c>
      <c r="E81" s="6">
        <v>2549367.82</v>
      </c>
      <c r="F81" s="6">
        <v>447301.35</v>
      </c>
      <c r="G81" s="6">
        <v>447301.35</v>
      </c>
      <c r="H81" s="2">
        <f t="shared" si="1"/>
        <v>89.51143709483384</v>
      </c>
      <c r="I81" s="6">
        <v>100.6894</v>
      </c>
      <c r="J81" s="6">
        <v>17.5455</v>
      </c>
      <c r="K81" s="6">
        <v>100</v>
      </c>
    </row>
    <row r="82" spans="1:11" ht="12.75">
      <c r="A82" s="6" t="s">
        <v>46</v>
      </c>
      <c r="B82" s="6"/>
      <c r="C82" s="6">
        <v>1207741.75</v>
      </c>
      <c r="D82" s="6">
        <v>478157.53</v>
      </c>
      <c r="E82" s="6">
        <v>408012.46</v>
      </c>
      <c r="F82" s="6">
        <v>408012.46</v>
      </c>
      <c r="G82" s="6">
        <v>408012.46</v>
      </c>
      <c r="H82" s="2">
        <f t="shared" si="1"/>
        <v>39.591040882705265</v>
      </c>
      <c r="I82" s="6">
        <v>85.3301</v>
      </c>
      <c r="J82" s="6">
        <v>100</v>
      </c>
      <c r="K82" s="6">
        <v>100</v>
      </c>
    </row>
    <row r="83" spans="1:11" ht="12.75">
      <c r="A83" s="6" t="s">
        <v>47</v>
      </c>
      <c r="B83" s="6"/>
      <c r="C83" s="6">
        <v>884183.46</v>
      </c>
      <c r="D83" s="6">
        <v>766106.89</v>
      </c>
      <c r="E83" s="6">
        <v>437473.25</v>
      </c>
      <c r="F83" s="6">
        <v>39288.89</v>
      </c>
      <c r="G83" s="6">
        <v>39288.89</v>
      </c>
      <c r="H83" s="2">
        <f t="shared" si="1"/>
        <v>86.64569341751768</v>
      </c>
      <c r="I83" s="6">
        <v>57.1034</v>
      </c>
      <c r="J83" s="6">
        <v>8.9808</v>
      </c>
      <c r="K83" s="6">
        <v>100</v>
      </c>
    </row>
    <row r="84" spans="1:11" ht="12.75">
      <c r="A84" s="6" t="s">
        <v>48</v>
      </c>
      <c r="B84" s="6"/>
      <c r="C84" s="6">
        <v>32805.39</v>
      </c>
      <c r="D84" s="6">
        <v>39684.12</v>
      </c>
      <c r="E84" s="6">
        <v>0</v>
      </c>
      <c r="F84" s="6">
        <v>0</v>
      </c>
      <c r="G84" s="6">
        <v>0</v>
      </c>
      <c r="H84" s="2">
        <v>0</v>
      </c>
      <c r="I84" s="6">
        <v>0</v>
      </c>
      <c r="J84" s="6">
        <v>0</v>
      </c>
      <c r="K84" s="6">
        <v>0</v>
      </c>
    </row>
    <row r="85" spans="1:11" ht="12.75">
      <c r="A85" s="6" t="s">
        <v>49</v>
      </c>
      <c r="B85" s="6"/>
      <c r="C85" s="6">
        <v>32989.21</v>
      </c>
      <c r="D85" s="6">
        <v>139624.39</v>
      </c>
      <c r="E85" s="6">
        <v>126086.66</v>
      </c>
      <c r="F85" s="6">
        <v>0</v>
      </c>
      <c r="G85" s="6">
        <v>0</v>
      </c>
      <c r="H85" s="2">
        <v>0</v>
      </c>
      <c r="I85" s="6">
        <v>90.3041</v>
      </c>
      <c r="J85" s="6">
        <v>0</v>
      </c>
      <c r="K85" s="6">
        <v>0</v>
      </c>
    </row>
    <row r="86" spans="1:11" ht="12.75">
      <c r="A86" s="6" t="s">
        <v>50</v>
      </c>
      <c r="B86" s="6"/>
      <c r="C86" s="6">
        <v>83998.95</v>
      </c>
      <c r="D86" s="6">
        <v>146243.28</v>
      </c>
      <c r="E86" s="6">
        <v>355750.21</v>
      </c>
      <c r="F86" s="6">
        <v>0</v>
      </c>
      <c r="G86" s="6">
        <v>0</v>
      </c>
      <c r="H86" s="2">
        <f t="shared" si="1"/>
        <v>174.10131912363192</v>
      </c>
      <c r="I86" s="6">
        <v>243.2591</v>
      </c>
      <c r="J86" s="6">
        <v>0</v>
      </c>
      <c r="K86" s="6">
        <v>0</v>
      </c>
    </row>
    <row r="87" spans="1:11" ht="12.75">
      <c r="A87" s="6" t="s">
        <v>51</v>
      </c>
      <c r="B87" s="6"/>
      <c r="C87" s="6">
        <v>263836.54</v>
      </c>
      <c r="D87" s="6">
        <v>209056.87</v>
      </c>
      <c r="E87" s="6">
        <v>298626.32</v>
      </c>
      <c r="F87" s="6">
        <v>0</v>
      </c>
      <c r="G87" s="6">
        <v>0</v>
      </c>
      <c r="H87" s="2">
        <v>0</v>
      </c>
      <c r="I87" s="6">
        <v>142.8445</v>
      </c>
      <c r="J87" s="6">
        <v>0</v>
      </c>
      <c r="K87" s="6">
        <v>0</v>
      </c>
    </row>
    <row r="88" spans="1:11" ht="12.75">
      <c r="A88" s="6" t="s">
        <v>52</v>
      </c>
      <c r="B88" s="6"/>
      <c r="C88" s="6">
        <v>323035.83</v>
      </c>
      <c r="D88" s="6">
        <v>753039.49</v>
      </c>
      <c r="E88" s="6">
        <v>923418.92</v>
      </c>
      <c r="F88" s="6">
        <v>0</v>
      </c>
      <c r="G88" s="6">
        <v>0</v>
      </c>
      <c r="H88" s="2">
        <f t="shared" si="1"/>
        <v>233.11330201358777</v>
      </c>
      <c r="I88" s="6">
        <v>122.6255</v>
      </c>
      <c r="J88" s="6">
        <v>0</v>
      </c>
      <c r="K88" s="6">
        <v>0</v>
      </c>
    </row>
    <row r="89" spans="1:11" ht="12.75">
      <c r="A89" s="6" t="s">
        <v>53</v>
      </c>
      <c r="B89" s="6"/>
      <c r="C89" s="6">
        <f>SUM(C90:C92)</f>
        <v>1419880.2</v>
      </c>
      <c r="D89" s="6">
        <v>2270284.44</v>
      </c>
      <c r="E89" s="6">
        <v>1915326.16</v>
      </c>
      <c r="F89" s="6">
        <v>5332537</v>
      </c>
      <c r="G89" s="6">
        <v>4785719.03</v>
      </c>
      <c r="H89" s="2">
        <f t="shared" si="1"/>
        <v>159.89267545247833</v>
      </c>
      <c r="I89" s="6">
        <v>84.365</v>
      </c>
      <c r="J89" s="6">
        <v>278.414</v>
      </c>
      <c r="K89" s="6">
        <v>89.7456</v>
      </c>
    </row>
    <row r="90" spans="1:11" ht="12.75">
      <c r="A90" s="6" t="s">
        <v>54</v>
      </c>
      <c r="B90" s="6"/>
      <c r="C90" s="6">
        <v>0</v>
      </c>
      <c r="D90" s="6">
        <v>0</v>
      </c>
      <c r="E90" s="6">
        <v>13272.28</v>
      </c>
      <c r="F90" s="6">
        <v>0</v>
      </c>
      <c r="G90" s="6">
        <v>0</v>
      </c>
      <c r="H90" s="2">
        <v>0</v>
      </c>
      <c r="I90" s="6">
        <v>0</v>
      </c>
      <c r="J90" s="6">
        <v>0</v>
      </c>
      <c r="K90" s="6">
        <v>0</v>
      </c>
    </row>
    <row r="91" spans="1:11" ht="12.75">
      <c r="A91" s="6" t="s">
        <v>55</v>
      </c>
      <c r="B91" s="6"/>
      <c r="C91" s="6">
        <v>111902.41</v>
      </c>
      <c r="D91" s="6">
        <v>485589.75</v>
      </c>
      <c r="E91" s="6">
        <v>152526.64</v>
      </c>
      <c r="F91" s="6">
        <v>7697.92</v>
      </c>
      <c r="G91" s="6">
        <v>7697.92</v>
      </c>
      <c r="H91" s="2">
        <v>0</v>
      </c>
      <c r="I91" s="6">
        <v>31.4105</v>
      </c>
      <c r="J91" s="6">
        <v>5.0469</v>
      </c>
      <c r="K91" s="6">
        <v>100</v>
      </c>
    </row>
    <row r="92" spans="1:11" ht="12.75">
      <c r="A92" s="6" t="s">
        <v>56</v>
      </c>
      <c r="B92" s="6"/>
      <c r="C92" s="6">
        <v>1307977.79</v>
      </c>
      <c r="D92" s="6">
        <v>1784694.69</v>
      </c>
      <c r="E92" s="6">
        <v>1749527.24</v>
      </c>
      <c r="F92" s="6">
        <v>5324839.08</v>
      </c>
      <c r="G92" s="6">
        <v>4778021.11</v>
      </c>
      <c r="H92" s="2">
        <f t="shared" si="1"/>
        <v>136.44686504959688</v>
      </c>
      <c r="I92" s="6">
        <v>98.0294</v>
      </c>
      <c r="J92" s="6">
        <v>304.3587</v>
      </c>
      <c r="K92" s="6">
        <v>89.7308</v>
      </c>
    </row>
    <row r="93" spans="1:11" ht="12.75">
      <c r="A93" s="4" t="s">
        <v>41</v>
      </c>
      <c r="B93" s="4"/>
      <c r="C93" s="5">
        <f>C94+C97</f>
        <v>15543.67</v>
      </c>
      <c r="D93" s="5">
        <v>462668.4</v>
      </c>
      <c r="E93" s="5">
        <v>82288.54</v>
      </c>
      <c r="F93" s="5">
        <v>1327.62</v>
      </c>
      <c r="G93" s="5">
        <v>1327.62</v>
      </c>
      <c r="H93" s="14">
        <f t="shared" si="1"/>
        <v>2976.5711701290625</v>
      </c>
      <c r="I93" s="5">
        <v>17.7856</v>
      </c>
      <c r="J93" s="5">
        <v>1.6133</v>
      </c>
      <c r="K93" s="5">
        <v>100</v>
      </c>
    </row>
    <row r="94" spans="1:11" ht="12.75">
      <c r="A94" s="6" t="s">
        <v>45</v>
      </c>
      <c r="B94" s="6"/>
      <c r="C94" s="6">
        <f>SUM(C95:C96)</f>
        <v>2465.99</v>
      </c>
      <c r="D94" s="6">
        <v>80297.3</v>
      </c>
      <c r="E94" s="6">
        <v>31986.59</v>
      </c>
      <c r="F94" s="6">
        <v>664.01</v>
      </c>
      <c r="G94" s="6">
        <v>664.01</v>
      </c>
      <c r="H94" s="2">
        <v>0</v>
      </c>
      <c r="I94" s="6">
        <v>39.8351</v>
      </c>
      <c r="J94" s="6">
        <v>2.0759</v>
      </c>
      <c r="K94" s="6">
        <v>100</v>
      </c>
    </row>
    <row r="95" spans="1:11" ht="12.75">
      <c r="A95" s="6" t="s">
        <v>47</v>
      </c>
      <c r="B95" s="6"/>
      <c r="C95" s="6">
        <v>2465.99</v>
      </c>
      <c r="D95" s="6">
        <v>663.61</v>
      </c>
      <c r="E95" s="6">
        <v>31986.59</v>
      </c>
      <c r="F95" s="6">
        <v>664.01</v>
      </c>
      <c r="G95" s="6">
        <v>664.01</v>
      </c>
      <c r="H95" s="2">
        <v>0</v>
      </c>
      <c r="I95" s="6">
        <v>4820.0886</v>
      </c>
      <c r="J95" s="6">
        <v>2.0759</v>
      </c>
      <c r="K95" s="6">
        <v>100</v>
      </c>
    </row>
    <row r="96" spans="1:11" ht="12.75">
      <c r="A96" s="6" t="s">
        <v>50</v>
      </c>
      <c r="B96" s="6"/>
      <c r="C96" s="6">
        <v>0</v>
      </c>
      <c r="D96" s="6">
        <v>79633.69</v>
      </c>
      <c r="E96" s="6">
        <v>0</v>
      </c>
      <c r="F96" s="6">
        <v>0</v>
      </c>
      <c r="G96" s="6">
        <v>0</v>
      </c>
      <c r="H96" s="2">
        <v>0</v>
      </c>
      <c r="I96" s="6">
        <v>0</v>
      </c>
      <c r="J96" s="6">
        <v>0</v>
      </c>
      <c r="K96" s="6">
        <v>0</v>
      </c>
    </row>
    <row r="97" spans="1:11" ht="12.75">
      <c r="A97" s="6" t="s">
        <v>53</v>
      </c>
      <c r="B97" s="6"/>
      <c r="C97" s="6">
        <f>SUM(C98:C100)</f>
        <v>13077.68</v>
      </c>
      <c r="D97" s="6">
        <v>382371.1</v>
      </c>
      <c r="E97" s="6">
        <v>50301.95</v>
      </c>
      <c r="F97" s="6">
        <v>663.61</v>
      </c>
      <c r="G97" s="6">
        <v>663.61</v>
      </c>
      <c r="H97" s="2">
        <f t="shared" si="1"/>
        <v>2923.845055086223</v>
      </c>
      <c r="I97" s="6">
        <v>13.1552</v>
      </c>
      <c r="J97" s="6">
        <v>1.3192</v>
      </c>
      <c r="K97" s="6">
        <v>100</v>
      </c>
    </row>
    <row r="98" spans="1:11" ht="12.75">
      <c r="A98" s="6" t="s">
        <v>54</v>
      </c>
      <c r="B98" s="6"/>
      <c r="C98" s="6">
        <v>11646.93</v>
      </c>
      <c r="D98" s="6">
        <v>0</v>
      </c>
      <c r="E98" s="6">
        <v>0</v>
      </c>
      <c r="F98" s="6">
        <v>0</v>
      </c>
      <c r="G98" s="6">
        <v>0</v>
      </c>
      <c r="H98" s="2">
        <f t="shared" si="1"/>
        <v>0</v>
      </c>
      <c r="I98" s="6">
        <v>0</v>
      </c>
      <c r="J98" s="6">
        <v>0</v>
      </c>
      <c r="K98" s="6">
        <v>0</v>
      </c>
    </row>
    <row r="99" spans="1:11" ht="12.75">
      <c r="A99" s="6" t="s">
        <v>55</v>
      </c>
      <c r="B99" s="6"/>
      <c r="C99" s="6">
        <v>1430.75</v>
      </c>
      <c r="D99" s="6">
        <v>81637.8</v>
      </c>
      <c r="E99" s="6">
        <v>0</v>
      </c>
      <c r="F99" s="6">
        <v>663.61</v>
      </c>
      <c r="G99" s="6">
        <v>663.61</v>
      </c>
      <c r="H99" s="2">
        <f t="shared" si="1"/>
        <v>5705.944434737026</v>
      </c>
      <c r="I99" s="6">
        <v>0</v>
      </c>
      <c r="J99" s="6">
        <v>0</v>
      </c>
      <c r="K99" s="6">
        <v>100</v>
      </c>
    </row>
    <row r="100" spans="1:11" ht="12.75">
      <c r="A100" s="6" t="s">
        <v>56</v>
      </c>
      <c r="B100" s="6"/>
      <c r="C100" s="6">
        <v>0</v>
      </c>
      <c r="D100" s="6">
        <v>300733.3</v>
      </c>
      <c r="E100" s="6">
        <v>50301.95</v>
      </c>
      <c r="F100" s="6">
        <v>0</v>
      </c>
      <c r="G100" s="6">
        <v>0</v>
      </c>
      <c r="H100" s="2">
        <v>0</v>
      </c>
      <c r="I100" s="6">
        <v>16.7264</v>
      </c>
      <c r="J100" s="6">
        <v>0</v>
      </c>
      <c r="K100" s="6">
        <v>0</v>
      </c>
    </row>
    <row r="101" spans="1:11" ht="12.75">
      <c r="A101" s="4" t="s">
        <v>42</v>
      </c>
      <c r="B101" s="4"/>
      <c r="C101" s="5">
        <f>C102+C106</f>
        <v>215584.94999999998</v>
      </c>
      <c r="D101" s="5">
        <v>1085330.44</v>
      </c>
      <c r="E101" s="5">
        <v>35171.54</v>
      </c>
      <c r="F101" s="5">
        <v>273408.99</v>
      </c>
      <c r="G101" s="5">
        <v>0</v>
      </c>
      <c r="H101" s="14">
        <v>0</v>
      </c>
      <c r="I101" s="5">
        <v>3.2406</v>
      </c>
      <c r="J101" s="5">
        <v>777.3585</v>
      </c>
      <c r="K101" s="5">
        <v>0</v>
      </c>
    </row>
    <row r="102" spans="1:11" ht="12.75">
      <c r="A102" s="6" t="s">
        <v>45</v>
      </c>
      <c r="B102" s="6"/>
      <c r="C102" s="6">
        <f>SUM(C103:C105)</f>
        <v>1455.37</v>
      </c>
      <c r="D102" s="6">
        <v>417370.75</v>
      </c>
      <c r="E102" s="6">
        <v>0</v>
      </c>
      <c r="F102" s="6">
        <v>0</v>
      </c>
      <c r="G102" s="6">
        <v>0</v>
      </c>
      <c r="H102" s="2">
        <v>0</v>
      </c>
      <c r="I102" s="6">
        <v>0</v>
      </c>
      <c r="J102" s="6">
        <v>0</v>
      </c>
      <c r="K102" s="6">
        <v>0</v>
      </c>
    </row>
    <row r="103" spans="1:11" ht="12.75">
      <c r="A103" s="6" t="s">
        <v>47</v>
      </c>
      <c r="B103" s="6"/>
      <c r="C103" s="6">
        <v>1455.37</v>
      </c>
      <c r="D103" s="6">
        <v>24146.26</v>
      </c>
      <c r="E103" s="6">
        <v>0</v>
      </c>
      <c r="F103" s="6">
        <v>0</v>
      </c>
      <c r="G103" s="6">
        <v>0</v>
      </c>
      <c r="H103" s="2">
        <v>0</v>
      </c>
      <c r="I103" s="6">
        <v>0</v>
      </c>
      <c r="J103" s="6">
        <v>0</v>
      </c>
      <c r="K103" s="6">
        <v>0</v>
      </c>
    </row>
    <row r="104" spans="1:11" ht="12.75">
      <c r="A104" s="6" t="s">
        <v>50</v>
      </c>
      <c r="B104" s="6"/>
      <c r="C104" s="6">
        <v>0</v>
      </c>
      <c r="D104" s="6">
        <v>222343.88</v>
      </c>
      <c r="E104" s="6">
        <v>0</v>
      </c>
      <c r="F104" s="6">
        <v>0</v>
      </c>
      <c r="G104" s="6">
        <v>0</v>
      </c>
      <c r="H104" s="2">
        <v>0</v>
      </c>
      <c r="I104" s="6">
        <v>0</v>
      </c>
      <c r="J104" s="6">
        <v>0</v>
      </c>
      <c r="K104" s="6">
        <v>0</v>
      </c>
    </row>
    <row r="105" spans="1:11" ht="12.75">
      <c r="A105" s="6" t="s">
        <v>52</v>
      </c>
      <c r="B105" s="6"/>
      <c r="C105" s="6">
        <v>0</v>
      </c>
      <c r="D105" s="6">
        <v>170880.61</v>
      </c>
      <c r="E105" s="6">
        <v>0</v>
      </c>
      <c r="F105" s="6">
        <v>0</v>
      </c>
      <c r="G105" s="6">
        <v>0</v>
      </c>
      <c r="H105" s="2">
        <v>0</v>
      </c>
      <c r="I105" s="6">
        <v>0</v>
      </c>
      <c r="J105" s="6">
        <v>0</v>
      </c>
      <c r="K105" s="6">
        <v>0</v>
      </c>
    </row>
    <row r="106" spans="1:11" ht="12.75">
      <c r="A106" s="6" t="s">
        <v>53</v>
      </c>
      <c r="B106" s="6"/>
      <c r="C106" s="6">
        <f>SUM(C107:C109)</f>
        <v>214129.58</v>
      </c>
      <c r="D106" s="6">
        <v>667959.69</v>
      </c>
      <c r="E106" s="6">
        <v>35171.54</v>
      </c>
      <c r="F106" s="6">
        <v>273408.99</v>
      </c>
      <c r="G106" s="6">
        <v>0</v>
      </c>
      <c r="H106" s="2">
        <v>0</v>
      </c>
      <c r="I106" s="6">
        <v>5.2655</v>
      </c>
      <c r="J106" s="6">
        <v>777.3585</v>
      </c>
      <c r="K106" s="6">
        <v>0</v>
      </c>
    </row>
    <row r="107" spans="1:11" ht="12.75">
      <c r="A107" s="6" t="s">
        <v>54</v>
      </c>
      <c r="B107" s="6"/>
      <c r="C107" s="6">
        <v>0</v>
      </c>
      <c r="D107" s="6">
        <v>142278.86</v>
      </c>
      <c r="E107" s="6">
        <v>0</v>
      </c>
      <c r="F107" s="6">
        <v>0</v>
      </c>
      <c r="G107" s="6">
        <v>0</v>
      </c>
      <c r="H107" s="2">
        <v>0</v>
      </c>
      <c r="I107" s="6">
        <v>0</v>
      </c>
      <c r="J107" s="6">
        <v>0</v>
      </c>
      <c r="K107" s="6">
        <v>0</v>
      </c>
    </row>
    <row r="108" spans="1:11" ht="12.75">
      <c r="A108" s="6" t="s">
        <v>55</v>
      </c>
      <c r="B108" s="6"/>
      <c r="C108" s="6">
        <v>0</v>
      </c>
      <c r="D108" s="6">
        <v>104527.71</v>
      </c>
      <c r="E108" s="6">
        <v>8626.98</v>
      </c>
      <c r="F108" s="6">
        <v>0</v>
      </c>
      <c r="G108" s="6">
        <v>0</v>
      </c>
      <c r="H108" s="2">
        <v>0</v>
      </c>
      <c r="I108" s="6">
        <v>8.2532</v>
      </c>
      <c r="J108" s="6">
        <v>0</v>
      </c>
      <c r="K108" s="6">
        <v>0</v>
      </c>
    </row>
    <row r="109" spans="1:11" ht="12.75">
      <c r="A109" s="6" t="s">
        <v>56</v>
      </c>
      <c r="B109" s="6"/>
      <c r="C109" s="6">
        <v>214129.58</v>
      </c>
      <c r="D109" s="6">
        <v>421153.12</v>
      </c>
      <c r="E109" s="6">
        <v>26544.56</v>
      </c>
      <c r="F109" s="6">
        <v>273408.99</v>
      </c>
      <c r="G109" s="6">
        <v>0</v>
      </c>
      <c r="H109" s="2">
        <v>0</v>
      </c>
      <c r="I109" s="6">
        <v>6.3028</v>
      </c>
      <c r="J109" s="6">
        <v>1030</v>
      </c>
      <c r="K109" s="6">
        <v>0</v>
      </c>
    </row>
    <row r="110" spans="1:11" ht="12.75">
      <c r="A110" s="4" t="s">
        <v>43</v>
      </c>
      <c r="B110" s="4"/>
      <c r="C110" s="5">
        <f>C111</f>
        <v>1491702.5899999999</v>
      </c>
      <c r="D110" s="5">
        <v>1449828.12</v>
      </c>
      <c r="E110" s="5">
        <v>647853.21</v>
      </c>
      <c r="F110" s="5">
        <v>398168.43</v>
      </c>
      <c r="G110" s="5">
        <v>398168.43</v>
      </c>
      <c r="H110" s="14">
        <f t="shared" si="1"/>
        <v>97.19284056482064</v>
      </c>
      <c r="I110" s="5">
        <v>44.6848</v>
      </c>
      <c r="J110" s="5">
        <v>61.4596</v>
      </c>
      <c r="K110" s="5">
        <v>100</v>
      </c>
    </row>
    <row r="111" spans="1:11" ht="12.75">
      <c r="A111" s="6" t="s">
        <v>53</v>
      </c>
      <c r="B111" s="6"/>
      <c r="C111" s="6">
        <f>SUM(C112:C113)</f>
        <v>1491702.5899999999</v>
      </c>
      <c r="D111" s="6">
        <v>1449828.12</v>
      </c>
      <c r="E111" s="6">
        <v>647853.21</v>
      </c>
      <c r="F111" s="6">
        <v>398168.43</v>
      </c>
      <c r="G111" s="6">
        <v>398168.43</v>
      </c>
      <c r="H111" s="2">
        <f t="shared" si="1"/>
        <v>97.19284056482064</v>
      </c>
      <c r="I111" s="6">
        <v>44.6848</v>
      </c>
      <c r="J111" s="6">
        <v>61.4596</v>
      </c>
      <c r="K111" s="6">
        <v>100</v>
      </c>
    </row>
    <row r="112" spans="1:11" ht="12.75">
      <c r="A112" s="6" t="s">
        <v>55</v>
      </c>
      <c r="B112" s="6"/>
      <c r="C112" s="6">
        <v>1034096.49</v>
      </c>
      <c r="D112" s="6">
        <v>660.96</v>
      </c>
      <c r="E112" s="6">
        <v>0</v>
      </c>
      <c r="F112" s="6">
        <v>0</v>
      </c>
      <c r="G112" s="6">
        <v>0</v>
      </c>
      <c r="H112" s="2">
        <f t="shared" si="1"/>
        <v>0.06391666603568107</v>
      </c>
      <c r="I112" s="6">
        <v>0</v>
      </c>
      <c r="J112" s="6">
        <v>0</v>
      </c>
      <c r="K112" s="6">
        <v>0</v>
      </c>
    </row>
    <row r="113" spans="1:11" ht="12.75">
      <c r="A113" s="6" t="s">
        <v>56</v>
      </c>
      <c r="B113" s="6"/>
      <c r="C113" s="6">
        <v>457606.1</v>
      </c>
      <c r="D113" s="6">
        <v>1449167.16</v>
      </c>
      <c r="E113" s="6">
        <v>647853.21</v>
      </c>
      <c r="F113" s="6">
        <v>398168.43</v>
      </c>
      <c r="G113" s="6">
        <v>398168.43</v>
      </c>
      <c r="H113" s="2">
        <f t="shared" si="1"/>
        <v>316.6844060863699</v>
      </c>
      <c r="I113" s="6">
        <v>44.7052</v>
      </c>
      <c r="J113" s="6">
        <v>61.4596</v>
      </c>
      <c r="K113" s="6">
        <v>100</v>
      </c>
    </row>
  </sheetData>
  <sheetProtection/>
  <mergeCells count="7">
    <mergeCell ref="A29:B29"/>
    <mergeCell ref="B7:F7"/>
    <mergeCell ref="A1:B1"/>
    <mergeCell ref="A2:B2"/>
    <mergeCell ref="A3:B3"/>
    <mergeCell ref="A4:B4"/>
    <mergeCell ref="B6:F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5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Ciboci-Sogonić</dc:creator>
  <cp:keywords/>
  <dc:description/>
  <cp:lastModifiedBy>Marija Vuković</cp:lastModifiedBy>
  <cp:lastPrinted>2022-11-30T10:58:49Z</cp:lastPrinted>
  <dcterms:created xsi:type="dcterms:W3CDTF">2022-11-24T11:31:15Z</dcterms:created>
  <dcterms:modified xsi:type="dcterms:W3CDTF">2022-11-30T11:23:15Z</dcterms:modified>
  <cp:category/>
  <cp:version/>
  <cp:contentType/>
  <cp:contentStatus/>
</cp:coreProperties>
</file>